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結算表\"/>
    </mc:Choice>
  </mc:AlternateContent>
  <bookViews>
    <workbookView xWindow="0" yWindow="0" windowWidth="19200" windowHeight="10890"/>
  </bookViews>
  <sheets>
    <sheet name="工作表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14" i="1"/>
  <c r="B13" i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B14" i="1" s="1"/>
  <c r="B15" i="1" s="1"/>
  <c r="G5" i="1"/>
  <c r="E5" i="1"/>
  <c r="B5" i="1"/>
  <c r="G4" i="1"/>
  <c r="E4" i="1"/>
  <c r="B4" i="1"/>
  <c r="A1" i="1"/>
  <c r="F7" i="1" l="1"/>
  <c r="F11" i="1"/>
  <c r="E13" i="1"/>
  <c r="G13" i="1"/>
  <c r="H13" i="1" l="1"/>
  <c r="G15" i="1"/>
  <c r="H10" i="1"/>
  <c r="H8" i="1"/>
  <c r="H6" i="1"/>
  <c r="H4" i="1"/>
  <c r="H11" i="1"/>
  <c r="H7" i="1"/>
  <c r="F13" i="1"/>
  <c r="E15" i="1"/>
  <c r="F10" i="1"/>
  <c r="F8" i="1"/>
  <c r="F6" i="1"/>
  <c r="F4" i="1"/>
  <c r="H9" i="1"/>
  <c r="H5" i="1"/>
  <c r="F9" i="1"/>
  <c r="F5" i="1"/>
  <c r="F15" i="1" l="1"/>
  <c r="H15" i="1"/>
</calcChain>
</file>

<file path=xl/sharedStrings.xml><?xml version="1.0" encoding="utf-8"?>
<sst xmlns="http://schemas.openxmlformats.org/spreadsheetml/2006/main" count="35" uniqueCount="35">
  <si>
    <t>上月結存</t>
    <phoneticPr fontId="4" type="noConversion"/>
  </si>
  <si>
    <t>烹調人員工作補貼費</t>
    <phoneticPr fontId="4" type="noConversion"/>
  </si>
  <si>
    <t>合計</t>
    <phoneticPr fontId="4" type="noConversion"/>
  </si>
  <si>
    <t>備   註</t>
    <phoneticPr fontId="4" type="noConversion"/>
  </si>
  <si>
    <t>一、本月每人收午餐費 660元。
二、應收午餐費
      學生136人(幼兒園一人用餐3星期收495元)。
      教職員28人
 (代課老師:1人264元，2人132元，1人510元，1人150元。)
      合  計164人 共105963元。
三、補助午餐費計36人,共23760元:
    (一)縣府:國小32人,幼稚園4人,
     計23760元。    
本月午餐費收款:105963-23760=82203元</t>
    <phoneticPr fontId="4" type="noConversion"/>
  </si>
  <si>
    <t>106年9月份學校午餐費收支結算表</t>
    <phoneticPr fontId="4" type="noConversion"/>
  </si>
  <si>
    <t>百分比</t>
    <phoneticPr fontId="4" type="noConversion"/>
  </si>
  <si>
    <t>截止本月底止累計數</t>
  </si>
  <si>
    <t>金   額</t>
    <phoneticPr fontId="4" type="noConversion"/>
  </si>
  <si>
    <t>清寒學生
補助費</t>
    <phoneticPr fontId="4" type="noConversion"/>
  </si>
  <si>
    <t>金  額</t>
    <phoneticPr fontId="4" type="noConversion"/>
  </si>
  <si>
    <t>支    出    部    分</t>
    <phoneticPr fontId="4" type="noConversion"/>
  </si>
  <si>
    <t>人事費</t>
    <phoneticPr fontId="4" type="noConversion"/>
  </si>
  <si>
    <t>燃料費(水電)</t>
    <phoneticPr fontId="4" type="noConversion"/>
  </si>
  <si>
    <t>百分比</t>
    <phoneticPr fontId="4" type="noConversion"/>
  </si>
  <si>
    <t>中低低收入戶學生補助費</t>
    <phoneticPr fontId="4" type="noConversion"/>
  </si>
  <si>
    <t>調味品</t>
    <phoneticPr fontId="4" type="noConversion"/>
  </si>
  <si>
    <t>其  他</t>
    <phoneticPr fontId="4" type="noConversion"/>
  </si>
  <si>
    <t>設備維護費</t>
    <phoneticPr fontId="4" type="noConversion"/>
  </si>
  <si>
    <t>雜支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</si>
  <si>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</si>
  <si>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</si>
  <si>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</si>
  <si>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收     入     部     分</t>
    <phoneticPr fontId="4" type="noConversion"/>
  </si>
  <si>
    <t>項    目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</si>
  <si>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</si>
  <si>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</si>
  <si>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</si>
  <si>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</si>
  <si>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</si>
  <si>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</si>
  <si>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</si>
  <si>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</si>
  <si>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合計</t>
    <phoneticPr fontId="4" type="noConversion"/>
  </si>
  <si>
    <t xml:space="preserve">製表            出納              會計              稽核              執行秘書               校長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</si>
</sst>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0"/>
      <name val="新細明體"/>
      <family val="1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76" fontId="3" fillId="0" borderId="2" xfId="1" applyNumberFormat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10" fontId="3" fillId="0" borderId="2" xfId="2" applyNumberFormat="1" applyFont="1" applyBorder="1" applyAlignment="1">
      <alignment vertical="center"/>
    </xf>
    <xf numFmtId="9" fontId="3" fillId="0" borderId="2" xfId="2" applyFont="1" applyBorder="1" applyAlignment="1">
      <alignment vertical="center"/>
    </xf>
    <xf numFmtId="0" fontId="3" fillId="0" borderId="2" xfId="0" applyFont="1" applyBorder="1" applyAlignme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106&#23416;&#24180;&#24230;&#23416;&#26657;&#21320;&#39184;&#36027;&#26126;&#32048;&#20998;&#39006;&#24115;&#21450;&#32080;&#31639;&#34920;_10&#26376;_201711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結算 (2)"/>
      <sheetName val="09結算"/>
      <sheetName val="收支總帳"/>
      <sheetName val="學年結算"/>
      <sheetName val="08分類帳"/>
      <sheetName val="08結算"/>
      <sheetName val="09分類帳"/>
      <sheetName val="10分類帳"/>
      <sheetName val="10結算"/>
      <sheetName val="11分類帳"/>
      <sheetName val="11結算"/>
      <sheetName val="12分類帳"/>
      <sheetName val="12結算"/>
      <sheetName val="1分類帳"/>
      <sheetName val="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   嘉義縣中埔鄉頂六國民小學</v>
          </cell>
        </row>
      </sheetData>
      <sheetData sheetId="6">
        <row r="4">
          <cell r="P4">
            <v>299584</v>
          </cell>
        </row>
        <row r="25">
          <cell r="G25">
            <v>5212</v>
          </cell>
          <cell r="H25">
            <v>23560</v>
          </cell>
          <cell r="I25">
            <v>1240</v>
          </cell>
          <cell r="J25">
            <v>1350</v>
          </cell>
          <cell r="K25">
            <v>24919</v>
          </cell>
          <cell r="L25">
            <v>15479</v>
          </cell>
          <cell r="M25">
            <v>2000</v>
          </cell>
          <cell r="N25">
            <v>1500</v>
          </cell>
        </row>
        <row r="26">
          <cell r="G26">
            <v>6012</v>
          </cell>
          <cell r="H26">
            <v>23560</v>
          </cell>
          <cell r="I26">
            <v>4340</v>
          </cell>
          <cell r="J26">
            <v>8440</v>
          </cell>
          <cell r="K26">
            <v>49580</v>
          </cell>
          <cell r="L26">
            <v>15479</v>
          </cell>
          <cell r="M26">
            <v>2000</v>
          </cell>
          <cell r="N26">
            <v>7758</v>
          </cell>
          <cell r="P26">
            <v>315527</v>
          </cell>
        </row>
        <row r="29">
          <cell r="F29">
            <v>82203</v>
          </cell>
          <cell r="J29">
            <v>0</v>
          </cell>
          <cell r="K29">
            <v>9000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J9" sqref="J9"/>
    </sheetView>
  </sheetViews>
  <sheetFormatPr defaultRowHeight="16.5" x14ac:dyDescent="0.25"/>
  <cols>
    <col min="1" max="1" width="12.625" customWidth="1"/>
    <col min="2" max="2" width="12.5" customWidth="1"/>
    <col min="3" max="3" width="40.125" customWidth="1"/>
    <col min="4" max="4" width="14.5" customWidth="1"/>
    <col min="5" max="5" width="13.125" customWidth="1"/>
    <col min="6" max="6" width="12.125" customWidth="1"/>
    <col min="7" max="7" width="12.25" customWidth="1"/>
    <col min="8" max="8" width="11.375" customWidth="1"/>
  </cols>
  <sheetData>
    <row r="1" spans="1:8" ht="25.5" x14ac:dyDescent="0.25">
      <c r="A1" s="1" t="str">
        <f>'[1]08結算'!A1:C1</f>
        <v xml:space="preserve">   嘉義縣中埔鄉頂六國民小學</v>
      </c>
      <c r="B1" s="1"/>
      <c r="C1" s="1"/>
      <c r="D1" s="15" t="s">
        <v>5</v>
      </c>
      <c r="E1" s="15"/>
      <c r="F1" s="15"/>
      <c r="G1" s="15"/>
      <c r="H1" s="15"/>
    </row>
    <row r="2" spans="1:8" x14ac:dyDescent="0.25">
      <c r="A2" s="2" t="s">
        <v>23</v>
      </c>
      <c r="B2" s="2"/>
      <c r="C2" s="2"/>
      <c r="D2" s="2" t="s">
        <v>11</v>
      </c>
      <c r="E2" s="2"/>
      <c r="F2" s="2"/>
      <c r="G2" s="2" t="s">
        <v>7</v>
      </c>
      <c r="H2" s="2"/>
    </row>
    <row r="3" spans="1:8" x14ac:dyDescent="0.25">
      <c r="A3" s="3" t="s">
        <v>24</v>
      </c>
      <c r="B3" s="8" t="s">
        <v>10</v>
      </c>
      <c r="C3" s="3" t="s">
        <v>25</v>
      </c>
      <c r="D3" s="3" t="s">
        <v>26</v>
      </c>
      <c r="E3" s="8" t="s">
        <v>27</v>
      </c>
      <c r="F3" s="3" t="s">
        <v>14</v>
      </c>
      <c r="G3" s="8" t="s">
        <v>8</v>
      </c>
      <c r="H3" s="3" t="s">
        <v>6</v>
      </c>
    </row>
    <row r="4" spans="1:8" x14ac:dyDescent="0.25">
      <c r="A4" s="3" t="s">
        <v>0</v>
      </c>
      <c r="B4" s="9">
        <f>'[1]09分類帳'!P4</f>
        <v>299584</v>
      </c>
      <c r="C4" s="11" t="s">
        <v>4</v>
      </c>
      <c r="D4" s="3" t="s">
        <v>28</v>
      </c>
      <c r="E4" s="9">
        <f>'[1]09分類帳'!G25</f>
        <v>5212</v>
      </c>
      <c r="F4" s="16">
        <f>E4/E13</f>
        <v>6.9253255381344678E-2</v>
      </c>
      <c r="G4" s="9">
        <f>'[1]09分類帳'!G26</f>
        <v>6012</v>
      </c>
      <c r="H4" s="16">
        <f>G4/G13</f>
        <v>5.1310500217634357E-2</v>
      </c>
    </row>
    <row r="5" spans="1:8" x14ac:dyDescent="0.25">
      <c r="A5" s="3" t="s">
        <v>29</v>
      </c>
      <c r="B5" s="9">
        <f>'[1]09分類帳'!F29</f>
        <v>82203</v>
      </c>
      <c r="C5" s="12"/>
      <c r="D5" s="3" t="s">
        <v>30</v>
      </c>
      <c r="E5" s="9">
        <f>'[1]09分類帳'!H25</f>
        <v>23560</v>
      </c>
      <c r="F5" s="16">
        <f>E5/E13</f>
        <v>0.31304809992027638</v>
      </c>
      <c r="G5" s="9">
        <f>'[1]09分類帳'!H26</f>
        <v>23560</v>
      </c>
      <c r="H5" s="16">
        <f>G5/G13</f>
        <v>0.20107707670117522</v>
      </c>
    </row>
    <row r="6" spans="1:8" ht="50.25" customHeight="1" x14ac:dyDescent="0.25">
      <c r="A6" s="4" t="s">
        <v>31</v>
      </c>
      <c r="B6" s="9">
        <f>'[1]09分類帳'!G29</f>
        <v>0</v>
      </c>
      <c r="C6" s="12"/>
      <c r="D6" s="3" t="s">
        <v>32</v>
      </c>
      <c r="E6" s="9">
        <f>'[1]09分類帳'!I25</f>
        <v>1240</v>
      </c>
      <c r="F6" s="16">
        <f>E6/E13</f>
        <v>1.6476215785277703E-2</v>
      </c>
      <c r="G6" s="9">
        <f>'[1]09分類帳'!I26</f>
        <v>4340</v>
      </c>
      <c r="H6" s="16">
        <f>G6/G13</f>
        <v>3.7040514129163857E-2</v>
      </c>
    </row>
    <row r="7" spans="1:8" ht="50.25" customHeight="1" x14ac:dyDescent="0.25">
      <c r="A7" s="5" t="s">
        <v>15</v>
      </c>
      <c r="B7" s="9">
        <f>'[1]09分類帳'!H29</f>
        <v>0</v>
      </c>
      <c r="C7" s="12"/>
      <c r="D7" s="3" t="s">
        <v>16</v>
      </c>
      <c r="E7" s="9">
        <f>'[1]09分類帳'!J25</f>
        <v>1350</v>
      </c>
      <c r="F7" s="16">
        <f>E7/E13</f>
        <v>1.793781557268137E-2</v>
      </c>
      <c r="G7" s="9">
        <f>'[1]09分類帳'!J26</f>
        <v>8440</v>
      </c>
      <c r="H7" s="16">
        <f>G7/G13</f>
        <v>7.2032704896346306E-2</v>
      </c>
    </row>
    <row r="8" spans="1:8" ht="31.5" x14ac:dyDescent="0.25">
      <c r="A8" s="5" t="s">
        <v>9</v>
      </c>
      <c r="B8" s="9">
        <f>'[1]09分類帳'!I29</f>
        <v>0</v>
      </c>
      <c r="C8" s="12"/>
      <c r="D8" s="3" t="s">
        <v>12</v>
      </c>
      <c r="E8" s="9">
        <f>'[1]09分類帳'!K25</f>
        <v>24919</v>
      </c>
      <c r="F8" s="16">
        <f>E8/E13</f>
        <v>0.33110550093010893</v>
      </c>
      <c r="G8" s="9">
        <f>'[1]09分類帳'!K26</f>
        <v>49580</v>
      </c>
      <c r="H8" s="16">
        <f>G8/G13</f>
        <v>0.42314946786265994</v>
      </c>
    </row>
    <row r="9" spans="1:8" ht="49.5" x14ac:dyDescent="0.25">
      <c r="A9" s="6" t="s">
        <v>1</v>
      </c>
      <c r="B9" s="9">
        <f>'[1]09分類帳'!J29</f>
        <v>0</v>
      </c>
      <c r="C9" s="12"/>
      <c r="D9" s="3" t="s">
        <v>13</v>
      </c>
      <c r="E9" s="9">
        <f>'[1]09分類帳'!L25</f>
        <v>15479</v>
      </c>
      <c r="F9" s="16">
        <f>E9/E13</f>
        <v>0.20567366462928516</v>
      </c>
      <c r="G9" s="9">
        <f>'[1]09分類帳'!L26</f>
        <v>15479</v>
      </c>
      <c r="H9" s="16">
        <f>G9/G13</f>
        <v>0.13210832216712612</v>
      </c>
    </row>
    <row r="10" spans="1:8" ht="25.5" customHeight="1" x14ac:dyDescent="0.25">
      <c r="A10" s="3" t="s">
        <v>17</v>
      </c>
      <c r="B10" s="9">
        <f>'[1]09分類帳'!K29</f>
        <v>9000</v>
      </c>
      <c r="C10" s="12"/>
      <c r="D10" s="3" t="s">
        <v>18</v>
      </c>
      <c r="E10" s="9">
        <f>'[1]09分類帳'!M25</f>
        <v>2000</v>
      </c>
      <c r="F10" s="16">
        <f>E10/E13</f>
        <v>2.6574541589157587E-2</v>
      </c>
      <c r="G10" s="9">
        <f>'[1]09分類帳'!M26</f>
        <v>2000</v>
      </c>
      <c r="H10" s="16">
        <f>G10/G13</f>
        <v>1.7069361349845096E-2</v>
      </c>
    </row>
    <row r="11" spans="1:8" ht="25.5" customHeight="1" x14ac:dyDescent="0.25">
      <c r="A11" s="6"/>
      <c r="B11" s="9">
        <f>'[1]09分類帳'!L29</f>
        <v>0</v>
      </c>
      <c r="C11" s="12"/>
      <c r="D11" s="3" t="s">
        <v>19</v>
      </c>
      <c r="E11" s="9">
        <f>'[1]09分類帳'!N25</f>
        <v>1500</v>
      </c>
      <c r="F11" s="16">
        <f>E11/E13</f>
        <v>1.993090619186819E-2</v>
      </c>
      <c r="G11" s="9">
        <f>'[1]09分類帳'!N26</f>
        <v>7758</v>
      </c>
      <c r="H11" s="16">
        <f>G11/G13</f>
        <v>6.6212052676049127E-2</v>
      </c>
    </row>
    <row r="12" spans="1:8" x14ac:dyDescent="0.25">
      <c r="A12" s="3"/>
      <c r="B12" s="9">
        <f>'[1]09分類帳'!M29</f>
        <v>0</v>
      </c>
      <c r="C12" s="13"/>
      <c r="D12" s="6"/>
      <c r="E12" s="9"/>
      <c r="F12" s="16"/>
      <c r="G12" s="9"/>
      <c r="H12" s="16"/>
    </row>
    <row r="13" spans="1:8" x14ac:dyDescent="0.25">
      <c r="A13" s="3"/>
      <c r="B13" s="9">
        <f>'[1]09分類帳'!N29</f>
        <v>0</v>
      </c>
      <c r="C13" s="13"/>
      <c r="D13" s="3" t="s">
        <v>20</v>
      </c>
      <c r="E13" s="9">
        <f>SUM(E4:E12)</f>
        <v>75260</v>
      </c>
      <c r="F13" s="16">
        <f>E13/E13</f>
        <v>1</v>
      </c>
      <c r="G13" s="9">
        <f>SUM(G4:G12)</f>
        <v>117169</v>
      </c>
      <c r="H13" s="17">
        <f>(G13-G8)/(G13-G8)</f>
        <v>1</v>
      </c>
    </row>
    <row r="14" spans="1:8" x14ac:dyDescent="0.25">
      <c r="A14" s="3" t="s">
        <v>21</v>
      </c>
      <c r="B14" s="9">
        <f>SUM(B5:B13)</f>
        <v>91203</v>
      </c>
      <c r="C14" s="13"/>
      <c r="D14" s="3" t="s">
        <v>22</v>
      </c>
      <c r="E14" s="9">
        <f>'[1]09分類帳'!P26</f>
        <v>315527</v>
      </c>
      <c r="F14" s="16"/>
      <c r="G14" s="9">
        <f>E14</f>
        <v>315527</v>
      </c>
      <c r="H14" s="18"/>
    </row>
    <row r="15" spans="1:8" x14ac:dyDescent="0.25">
      <c r="A15" s="3" t="s">
        <v>33</v>
      </c>
      <c r="B15" s="9">
        <f>B14+B4</f>
        <v>390787</v>
      </c>
      <c r="C15" s="14"/>
      <c r="D15" s="3" t="s">
        <v>2</v>
      </c>
      <c r="E15" s="9">
        <f>E13+E14</f>
        <v>390787</v>
      </c>
      <c r="F15" s="17">
        <f>SUM(F4:F11)</f>
        <v>1</v>
      </c>
      <c r="G15" s="9">
        <f>G13+G14</f>
        <v>432696</v>
      </c>
      <c r="H15" s="17">
        <f>SUM(H4:H11)</f>
        <v>1</v>
      </c>
    </row>
    <row r="16" spans="1:8" x14ac:dyDescent="0.25">
      <c r="A16" s="3" t="s">
        <v>3</v>
      </c>
      <c r="B16" s="10"/>
      <c r="C16" s="10"/>
      <c r="D16" s="10"/>
      <c r="E16" s="10"/>
      <c r="F16" s="10"/>
      <c r="G16" s="10"/>
      <c r="H16" s="10"/>
    </row>
    <row r="17" spans="1:8" x14ac:dyDescent="0.25">
      <c r="A17" s="7" t="s">
        <v>34</v>
      </c>
      <c r="B17" s="7"/>
      <c r="C17" s="7"/>
      <c r="D17" s="7"/>
      <c r="E17" s="7"/>
      <c r="F17" s="7"/>
      <c r="G17" s="7"/>
      <c r="H17" s="7"/>
    </row>
  </sheetData>
  <mergeCells count="8">
    <mergeCell ref="A2:C2"/>
    <mergeCell ref="D2:F2"/>
    <mergeCell ref="G2:H2"/>
    <mergeCell ref="C4:C15"/>
    <mergeCell ref="B16:H16"/>
    <mergeCell ref="A17:H17"/>
    <mergeCell ref="A1:C1"/>
    <mergeCell ref="D1:H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2017-11-08T07:40:27Z</dcterms:created>
  <dcterms:modified xsi:type="dcterms:W3CDTF">2017-11-08T07:45:36Z</dcterms:modified>
</cp:coreProperties>
</file>