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結算表\"/>
    </mc:Choice>
  </mc:AlternateContent>
  <bookViews>
    <workbookView xWindow="0" yWindow="0" windowWidth="11496" windowHeight="474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B14" i="1" s="1"/>
  <c r="B15" i="1" s="1"/>
  <c r="G5" i="1"/>
  <c r="E5" i="1"/>
  <c r="B5" i="1"/>
  <c r="G4" i="1"/>
  <c r="E4" i="1"/>
  <c r="B4" i="1"/>
  <c r="A1" i="1"/>
  <c r="F7" i="1" l="1"/>
  <c r="F11" i="1"/>
  <c r="E13" i="1"/>
  <c r="G13" i="1"/>
  <c r="H13" i="1" l="1"/>
  <c r="G15" i="1"/>
  <c r="H10" i="1"/>
  <c r="H8" i="1"/>
  <c r="H6" i="1"/>
  <c r="H4" i="1"/>
  <c r="H11" i="1"/>
  <c r="H7" i="1"/>
  <c r="F13" i="1"/>
  <c r="E15" i="1"/>
  <c r="F10" i="1"/>
  <c r="F8" i="1"/>
  <c r="F6" i="1"/>
  <c r="F4" i="1"/>
  <c r="H9" i="1"/>
  <c r="H5" i="1"/>
  <c r="F9" i="1"/>
  <c r="F5" i="1"/>
  <c r="F15" i="1" l="1"/>
  <c r="H15" i="1"/>
</calcChain>
</file>

<file path=xl/sharedStrings.xml><?xml version="1.0" encoding="utf-8"?>
<sst xmlns="http://schemas.openxmlformats.org/spreadsheetml/2006/main" count="35" uniqueCount="33">
  <si>
    <t>截止本月底止累計數</t>
  </si>
  <si>
    <t>106年12月份學校午餐費收支結算表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</si>
  <si>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</si>
  <si>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</si>
  <si>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</si>
  <si>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</si>
  <si>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</si>
  <si>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</si>
  <si>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</si>
  <si>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</si>
  <si>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百分比</t>
    <phoneticPr fontId="4" type="noConversion"/>
  </si>
  <si>
    <t>上月結存</t>
    <phoneticPr fontId="4" type="noConversion"/>
  </si>
  <si>
    <t xml:space="preserve">一、本月每人收午餐費 660元。
二、應收午餐費
  學生56人，660*56=36960
  腸病毒停課學生28人，510*28=14280
  幼兒園腸病毒停課學生18人，15人收495 元，2人收330元，1人收165元，共8250元
  教職員26人 (代課老師:2人132元。)660*24+132*2=16104
  合  計128人 共75594元。
三、補助午餐費計37人,共24420元:
  縣府:國小33人,幼稚園4人。    
四、全校合計：75594+24420=100014
本月午餐費收款:100014-24420=75594元
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</si>
  <si>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</si>
  <si>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</si>
  <si>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</si>
  <si>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</si>
  <si>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</si>
  <si>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</si>
  <si>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</si>
  <si>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</si>
  <si>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</si>
  <si>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烹調人員工作補貼費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</si>
  <si>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</si>
  <si>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</si>
  <si>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</si>
  <si>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雜支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</si>
  <si>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</si>
  <si>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</si>
  <si>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</si>
  <si>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</si>
  <si>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</si>
  <si>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 xml:space="preserve">製表            出納              會計              稽核              執行秘書               校長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</si>
</sst>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10" fontId="5" fillId="0" borderId="2" xfId="2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9" fontId="5" fillId="0" borderId="2" xfId="2" applyFont="1" applyBorder="1" applyAlignment="1">
      <alignment vertical="center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6&#23416;&#24180;&#24230;&#23416;&#26657;&#21320;&#39184;&#36027;&#26126;&#32048;&#20998;&#39006;&#24115;&#21450;&#32080;&#31639;&#34920;_12&#26376;_201801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1分類帳"/>
      <sheetName val="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   嘉義縣中埔鄉頂六國民小學</v>
          </cell>
        </row>
      </sheetData>
      <sheetData sheetId="10">
        <row r="4">
          <cell r="P4">
            <v>544893</v>
          </cell>
        </row>
        <row r="20">
          <cell r="G20">
            <v>11518</v>
          </cell>
          <cell r="H20">
            <v>25560</v>
          </cell>
          <cell r="I20">
            <v>0</v>
          </cell>
          <cell r="J20">
            <v>120</v>
          </cell>
          <cell r="K20">
            <v>24661</v>
          </cell>
          <cell r="L20">
            <v>13152</v>
          </cell>
          <cell r="M20">
            <v>0</v>
          </cell>
          <cell r="N20">
            <v>420</v>
          </cell>
        </row>
        <row r="21">
          <cell r="G21">
            <v>28637</v>
          </cell>
          <cell r="H21">
            <v>163053</v>
          </cell>
          <cell r="I21">
            <v>8680</v>
          </cell>
          <cell r="J21">
            <v>17405</v>
          </cell>
          <cell r="K21">
            <v>123563</v>
          </cell>
          <cell r="L21">
            <v>74142</v>
          </cell>
          <cell r="M21">
            <v>4200</v>
          </cell>
          <cell r="N21">
            <v>11658</v>
          </cell>
          <cell r="P21">
            <v>545056</v>
          </cell>
        </row>
        <row r="24">
          <cell r="F24">
            <v>75594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D20" sqref="D20"/>
    </sheetView>
  </sheetViews>
  <sheetFormatPr defaultRowHeight="16.2"/>
  <cols>
    <col min="1" max="1" width="13.88671875" customWidth="1"/>
    <col min="2" max="2" width="12.6640625" customWidth="1"/>
    <col min="3" max="3" width="42.33203125" customWidth="1"/>
    <col min="4" max="4" width="14.88671875" customWidth="1"/>
    <col min="5" max="5" width="13.6640625" customWidth="1"/>
    <col min="6" max="6" width="12.6640625" customWidth="1"/>
    <col min="7" max="7" width="13.21875" customWidth="1"/>
    <col min="8" max="8" width="11.77734375" customWidth="1"/>
  </cols>
  <sheetData>
    <row r="1" spans="1:8" ht="24.6">
      <c r="A1" s="1" t="str">
        <f>'[1]11結算'!A1:C1</f>
        <v xml:space="preserve">   嘉義縣中埔鄉頂六國民小學</v>
      </c>
      <c r="B1" s="1"/>
      <c r="C1" s="1"/>
      <c r="D1" s="2" t="s">
        <v>1</v>
      </c>
      <c r="E1" s="2"/>
      <c r="F1" s="2"/>
      <c r="G1" s="2"/>
      <c r="H1" s="2"/>
    </row>
    <row r="2" spans="1:8">
      <c r="A2" s="3" t="s">
        <v>2</v>
      </c>
      <c r="B2" s="3"/>
      <c r="C2" s="3"/>
      <c r="D2" s="3" t="s">
        <v>3</v>
      </c>
      <c r="E2" s="3"/>
      <c r="F2" s="3"/>
      <c r="G2" s="3" t="s">
        <v>0</v>
      </c>
      <c r="H2" s="3"/>
    </row>
    <row r="3" spans="1:8">
      <c r="A3" s="4" t="s">
        <v>4</v>
      </c>
      <c r="B3" s="5" t="s">
        <v>5</v>
      </c>
      <c r="C3" s="4" t="s">
        <v>6</v>
      </c>
      <c r="D3" s="4" t="s">
        <v>7</v>
      </c>
      <c r="E3" s="5" t="s">
        <v>8</v>
      </c>
      <c r="F3" s="4" t="s">
        <v>9</v>
      </c>
      <c r="G3" s="5" t="s">
        <v>8</v>
      </c>
      <c r="H3" s="4" t="s">
        <v>10</v>
      </c>
    </row>
    <row r="4" spans="1:8">
      <c r="A4" s="4" t="s">
        <v>11</v>
      </c>
      <c r="B4" s="6">
        <f>'[1]12分類帳'!P4</f>
        <v>544893</v>
      </c>
      <c r="C4" s="7" t="s">
        <v>12</v>
      </c>
      <c r="D4" s="4" t="s">
        <v>13</v>
      </c>
      <c r="E4" s="6">
        <f>'[1]12分類帳'!G20</f>
        <v>11518</v>
      </c>
      <c r="F4" s="8">
        <f>E4/E13</f>
        <v>0.15269584123238455</v>
      </c>
      <c r="G4" s="6">
        <f>'[1]12分類帳'!G21</f>
        <v>28637</v>
      </c>
      <c r="H4" s="8">
        <f>G4/G13</f>
        <v>6.6391090050030369E-2</v>
      </c>
    </row>
    <row r="5" spans="1:8">
      <c r="A5" s="4" t="s">
        <v>14</v>
      </c>
      <c r="B5" s="6">
        <f>'[1]12分類帳'!F24</f>
        <v>75594</v>
      </c>
      <c r="C5" s="9"/>
      <c r="D5" s="4" t="s">
        <v>15</v>
      </c>
      <c r="E5" s="6">
        <f>'[1]12分類帳'!H20</f>
        <v>25560</v>
      </c>
      <c r="F5" s="8">
        <f>E5/E13</f>
        <v>0.33885272633267488</v>
      </c>
      <c r="G5" s="6">
        <f>'[1]12分類帳'!H21</f>
        <v>163053</v>
      </c>
      <c r="H5" s="8">
        <f>G5/G13</f>
        <v>0.37801677570721798</v>
      </c>
    </row>
    <row r="6" spans="1:8" ht="27.6">
      <c r="A6" s="10" t="s">
        <v>16</v>
      </c>
      <c r="B6" s="6">
        <f>'[1]12分類帳'!G24</f>
        <v>0</v>
      </c>
      <c r="C6" s="9"/>
      <c r="D6" s="4" t="s">
        <v>17</v>
      </c>
      <c r="E6" s="6">
        <f>'[1]12分類帳'!I20</f>
        <v>0</v>
      </c>
      <c r="F6" s="8">
        <f>E6/E13</f>
        <v>0</v>
      </c>
      <c r="G6" s="6">
        <f>'[1]12分類帳'!I21</f>
        <v>8680</v>
      </c>
      <c r="H6" s="8">
        <f>G6/G13</f>
        <v>2.0123429885611749E-2</v>
      </c>
    </row>
    <row r="7" spans="1:8" ht="30">
      <c r="A7" s="11" t="s">
        <v>18</v>
      </c>
      <c r="B7" s="6">
        <f>'[1]12分類帳'!H24</f>
        <v>0</v>
      </c>
      <c r="C7" s="9"/>
      <c r="D7" s="4" t="s">
        <v>19</v>
      </c>
      <c r="E7" s="6">
        <f>'[1]12分類帳'!J20</f>
        <v>120</v>
      </c>
      <c r="F7" s="8">
        <f>E7/E13</f>
        <v>1.590857870106455E-3</v>
      </c>
      <c r="G7" s="6">
        <f>'[1]12分類帳'!J21</f>
        <v>17405</v>
      </c>
      <c r="H7" s="8">
        <f>G7/G13</f>
        <v>4.0351186308648902E-2</v>
      </c>
    </row>
    <row r="8" spans="1:8" ht="30">
      <c r="A8" s="11" t="s">
        <v>20</v>
      </c>
      <c r="B8" s="6">
        <f>'[1]12分類帳'!I24</f>
        <v>0</v>
      </c>
      <c r="C8" s="9"/>
      <c r="D8" s="4" t="s">
        <v>21</v>
      </c>
      <c r="E8" s="6">
        <f>'[1]12分類帳'!K20</f>
        <v>24661</v>
      </c>
      <c r="F8" s="8">
        <f>E8/E13</f>
        <v>0.32693454945579403</v>
      </c>
      <c r="G8" s="6">
        <f>'[1]12分類帳'!K21</f>
        <v>123563</v>
      </c>
      <c r="H8" s="8">
        <f>G8/G13</f>
        <v>0.28646444319767794</v>
      </c>
    </row>
    <row r="9" spans="1:8" ht="32.4">
      <c r="A9" s="12" t="s">
        <v>22</v>
      </c>
      <c r="B9" s="6">
        <f>'[1]12分類帳'!J24</f>
        <v>0</v>
      </c>
      <c r="C9" s="9"/>
      <c r="D9" s="4" t="s">
        <v>23</v>
      </c>
      <c r="E9" s="6">
        <f>'[1]12分類帳'!L20</f>
        <v>13152</v>
      </c>
      <c r="F9" s="8">
        <f>E9/E13</f>
        <v>0.17435802256366745</v>
      </c>
      <c r="G9" s="6">
        <f>'[1]12分類帳'!L21</f>
        <v>74142</v>
      </c>
      <c r="H9" s="8">
        <f>G9/G13</f>
        <v>0.17188840306209979</v>
      </c>
    </row>
    <row r="10" spans="1:8">
      <c r="A10" s="4" t="s">
        <v>24</v>
      </c>
      <c r="B10" s="6">
        <f>'[1]12分類帳'!K24</f>
        <v>0</v>
      </c>
      <c r="C10" s="9"/>
      <c r="D10" s="4" t="s">
        <v>25</v>
      </c>
      <c r="E10" s="6">
        <f>'[1]12分類帳'!M20</f>
        <v>0</v>
      </c>
      <c r="F10" s="8">
        <f>E10/E13</f>
        <v>0</v>
      </c>
      <c r="G10" s="6">
        <f>'[1]12分類帳'!M21</f>
        <v>4200</v>
      </c>
      <c r="H10" s="8">
        <f>G10/G13</f>
        <v>9.7371434930379423E-3</v>
      </c>
    </row>
    <row r="11" spans="1:8">
      <c r="A11" s="12"/>
      <c r="B11" s="6">
        <f>'[1]12分類帳'!L24</f>
        <v>0</v>
      </c>
      <c r="C11" s="9"/>
      <c r="D11" s="4" t="s">
        <v>26</v>
      </c>
      <c r="E11" s="6">
        <f>'[1]12分類帳'!N20</f>
        <v>420</v>
      </c>
      <c r="F11" s="8">
        <f>E11/E13</f>
        <v>5.5680025453725924E-3</v>
      </c>
      <c r="G11" s="6">
        <f>'[1]12分類帳'!N21</f>
        <v>11658</v>
      </c>
      <c r="H11" s="8">
        <f>G11/G13</f>
        <v>2.7027528295675316E-2</v>
      </c>
    </row>
    <row r="12" spans="1:8">
      <c r="A12" s="4"/>
      <c r="B12" s="6">
        <f>'[1]12分類帳'!M24</f>
        <v>0</v>
      </c>
      <c r="C12" s="13"/>
      <c r="D12" s="12"/>
      <c r="E12" s="6"/>
      <c r="F12" s="8"/>
      <c r="G12" s="6"/>
      <c r="H12" s="8"/>
    </row>
    <row r="13" spans="1:8">
      <c r="A13" s="4"/>
      <c r="B13" s="6">
        <f>'[1]12分類帳'!N24</f>
        <v>0</v>
      </c>
      <c r="C13" s="13"/>
      <c r="D13" s="4" t="s">
        <v>27</v>
      </c>
      <c r="E13" s="6">
        <f>SUM(E4:E12)</f>
        <v>75431</v>
      </c>
      <c r="F13" s="8">
        <f>(E13-E8)/(E13-E8)</f>
        <v>1</v>
      </c>
      <c r="G13" s="6">
        <f>SUM(G4:G12)</f>
        <v>431338</v>
      </c>
      <c r="H13" s="8">
        <f>(G13-G8)/(G13-G8)</f>
        <v>1</v>
      </c>
    </row>
    <row r="14" spans="1:8">
      <c r="A14" s="4" t="s">
        <v>28</v>
      </c>
      <c r="B14" s="6">
        <f>SUM(B5:B12)</f>
        <v>75594</v>
      </c>
      <c r="C14" s="13"/>
      <c r="D14" s="4" t="s">
        <v>29</v>
      </c>
      <c r="E14" s="6">
        <f>'[1]12分類帳'!P21</f>
        <v>545056</v>
      </c>
      <c r="F14" s="8"/>
      <c r="G14" s="6">
        <f>E14</f>
        <v>545056</v>
      </c>
      <c r="H14" s="8"/>
    </row>
    <row r="15" spans="1:8">
      <c r="A15" s="4" t="s">
        <v>30</v>
      </c>
      <c r="B15" s="6">
        <f>B14+B4</f>
        <v>620487</v>
      </c>
      <c r="C15" s="14"/>
      <c r="D15" s="4" t="s">
        <v>30</v>
      </c>
      <c r="E15" s="6">
        <f>E13+E14</f>
        <v>620487</v>
      </c>
      <c r="F15" s="15">
        <f>SUM(F4:F11)</f>
        <v>1</v>
      </c>
      <c r="G15" s="6">
        <f>G13+G14</f>
        <v>976394</v>
      </c>
      <c r="H15" s="15">
        <f>SUM(H4:H11)</f>
        <v>0.99999999999999989</v>
      </c>
    </row>
    <row r="16" spans="1:8">
      <c r="A16" s="4" t="s">
        <v>31</v>
      </c>
      <c r="B16" s="16"/>
      <c r="C16" s="16"/>
      <c r="D16" s="16"/>
      <c r="E16" s="16"/>
      <c r="F16" s="16"/>
      <c r="G16" s="16"/>
      <c r="H16" s="16"/>
    </row>
    <row r="17" spans="1:8">
      <c r="A17" s="17" t="s">
        <v>32</v>
      </c>
      <c r="B17" s="17"/>
      <c r="C17" s="17"/>
      <c r="D17" s="17"/>
      <c r="E17" s="17"/>
      <c r="F17" s="17"/>
      <c r="G17" s="17"/>
      <c r="H17" s="17"/>
    </row>
  </sheetData>
  <mergeCells count="8">
    <mergeCell ref="B16:H16"/>
    <mergeCell ref="A17:H17"/>
    <mergeCell ref="A1:C1"/>
    <mergeCell ref="D1:H1"/>
    <mergeCell ref="A2:C2"/>
    <mergeCell ref="D2:F2"/>
    <mergeCell ref="G2:H2"/>
    <mergeCell ref="C4:C1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cycuser</dc:creator>
  <cp:lastModifiedBy>cycuser</cp:lastModifiedBy>
  <dcterms:created xsi:type="dcterms:W3CDTF">2018-01-26T09:04:29Z</dcterms:created>
  <dcterms:modified xsi:type="dcterms:W3CDTF">2018-01-26T09:05:09Z</dcterms:modified>
</cp:coreProperties>
</file>