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07學校午餐經收支結算表\"/>
    </mc:Choice>
  </mc:AlternateContent>
  <bookViews>
    <workbookView xWindow="0" yWindow="0" windowWidth="14370" windowHeight="681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B14" i="1"/>
  <c r="B15" i="1" s="1"/>
  <c r="G13" i="1"/>
  <c r="H13" i="1" s="1"/>
  <c r="E13" i="1"/>
  <c r="F13" i="1" s="1"/>
  <c r="B13" i="1"/>
  <c r="B12" i="1"/>
  <c r="G11" i="1"/>
  <c r="E11" i="1"/>
  <c r="B11" i="1"/>
  <c r="H10" i="1"/>
  <c r="G10" i="1"/>
  <c r="F10" i="1"/>
  <c r="E10" i="1"/>
  <c r="B10" i="1"/>
  <c r="G9" i="1"/>
  <c r="E9" i="1"/>
  <c r="B9" i="1"/>
  <c r="H8" i="1"/>
  <c r="G8" i="1"/>
  <c r="F8" i="1"/>
  <c r="E8" i="1"/>
  <c r="B8" i="1"/>
  <c r="G7" i="1"/>
  <c r="E7" i="1"/>
  <c r="G6" i="1"/>
  <c r="E6" i="1"/>
  <c r="B6" i="1"/>
  <c r="H5" i="1"/>
  <c r="G5" i="1"/>
  <c r="F5" i="1"/>
  <c r="E5" i="1"/>
  <c r="B5" i="1"/>
  <c r="G4" i="1"/>
  <c r="E4" i="1"/>
  <c r="B4" i="1"/>
  <c r="A1" i="1"/>
  <c r="E15" i="1" l="1"/>
  <c r="G15" i="1"/>
  <c r="F4" i="1"/>
  <c r="H4" i="1"/>
  <c r="F6" i="1"/>
  <c r="H6" i="1"/>
  <c r="F7" i="1"/>
  <c r="H7" i="1"/>
  <c r="F9" i="1"/>
  <c r="H9" i="1"/>
  <c r="F11" i="1"/>
  <c r="H11" i="1"/>
  <c r="H15" i="1" l="1"/>
  <c r="F15" i="1"/>
</calcChain>
</file>

<file path=xl/sharedStrings.xml><?xml version="1.0" encoding="utf-8"?>
<sst xmlns="http://schemas.openxmlformats.org/spreadsheetml/2006/main" count="36" uniqueCount="33">
  <si>
    <t>截止本月底止累計數</t>
  </si>
  <si>
    <t>金  額</t>
    <phoneticPr fontId="4" type="noConversion"/>
  </si>
  <si>
    <t>金   額</t>
    <phoneticPr fontId="4" type="noConversion"/>
  </si>
  <si>
    <t>上月結存</t>
    <phoneticPr fontId="4" type="noConversion"/>
  </si>
  <si>
    <t>補繳以前月份
午餐費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</si>
  <si>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</si>
  <si>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</si>
  <si>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</si>
  <si>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</si>
  <si>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</si>
  <si>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</si>
  <si>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</si>
  <si>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</si>
  <si>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 xml:space="preserve">其他收入為:證揚股份有限公司午餐贊助金10,000元。
清寒學生補助費為：教育儲蓄戶補助1名貧困學童106年11、12月及107年1月午餐費1980元
</t>
    <phoneticPr fontId="4" type="noConversion"/>
  </si>
  <si>
    <t xml:space="preserve">製表            出納              會計              稽核              執行秘書               校長    </t>
    <phoneticPr fontId="4" type="noConversion"/>
  </si>
  <si>
    <t>107年1月份學校午餐費收支結算表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</si>
  <si>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</si>
  <si>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</si>
  <si>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</si>
  <si>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說             明</t>
    <phoneticPr fontId="4" type="noConversion"/>
  </si>
  <si>
    <t>項   目</t>
    <phoneticPr fontId="4" type="noConversion"/>
  </si>
  <si>
    <t>百分比</t>
    <phoneticPr fontId="4" type="noConversion"/>
  </si>
  <si>
    <r>
      <t>一、本月每人收午餐費 660元。
二、應收午餐費
  學生102人，660*102=67320
  教職員26人 (代課老師:2人132元，1人510元。)660*23+132*2+510=15954
  合  計128人 共83274元。
三、補助午餐費計37人,共24420元:
  縣府:國小33人,幼稚園4人。    
四、全校合計：83274+24420=107694
本月午餐費收款:107694-24420=83274元</t>
    </r>
    <r>
      <rPr>
        <sz val="11"/>
        <rFont val="標楷體"/>
        <family val="4"/>
        <charset val="136"/>
      </rPr>
      <t xml:space="preserve">
 </t>
    </r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</si>
  <si>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</si>
  <si>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</si>
  <si>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</si>
  <si>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食  油</t>
    <phoneticPr fontId="4" type="noConversion"/>
  </si>
  <si>
    <t>中低低收入戶學生補助費</t>
    <phoneticPr fontId="4" type="noConversion"/>
  </si>
  <si>
    <t>烹調人員工作補貼費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</si>
  <si>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</si>
  <si>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</si>
  <si>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</si>
  <si>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雜支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</si>
</sst>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2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9" fontId="5" fillId="0" borderId="2" xfId="2" applyFont="1" applyBorder="1" applyAlignment="1">
      <alignment vertical="center"/>
    </xf>
    <xf numFmtId="176" fontId="8" fillId="0" borderId="2" xfId="1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6&#23416;&#24180;&#24230;&#23416;&#26657;&#21320;&#39184;&#36027;&#26126;&#32048;&#20998;&#39006;&#24115;&#21450;&#32080;&#31639;&#34920;_1&#26376;_20180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1分類帳"/>
      <sheetName val="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 xml:space="preserve">   嘉義縣中埔鄉頂六國民小學</v>
          </cell>
        </row>
      </sheetData>
      <sheetData sheetId="12">
        <row r="4">
          <cell r="P4">
            <v>545056</v>
          </cell>
        </row>
        <row r="39">
          <cell r="G39">
            <v>13374</v>
          </cell>
          <cell r="H39">
            <v>149318</v>
          </cell>
          <cell r="I39">
            <v>1240</v>
          </cell>
          <cell r="J39">
            <v>270</v>
          </cell>
          <cell r="K39">
            <v>29023</v>
          </cell>
          <cell r="L39">
            <v>18923</v>
          </cell>
          <cell r="M39">
            <v>0</v>
          </cell>
          <cell r="N39">
            <v>380</v>
          </cell>
        </row>
        <row r="40">
          <cell r="G40">
            <v>42011</v>
          </cell>
          <cell r="H40">
            <v>312371</v>
          </cell>
          <cell r="I40">
            <v>9920</v>
          </cell>
          <cell r="J40">
            <v>17675</v>
          </cell>
          <cell r="K40">
            <v>152586</v>
          </cell>
          <cell r="L40">
            <v>93065</v>
          </cell>
          <cell r="M40">
            <v>4200</v>
          </cell>
          <cell r="N40">
            <v>12038</v>
          </cell>
          <cell r="P40">
            <v>427782</v>
          </cell>
        </row>
        <row r="43">
          <cell r="F43">
            <v>83274</v>
          </cell>
          <cell r="I43">
            <v>1980</v>
          </cell>
          <cell r="K43">
            <v>10000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19" sqref="F19"/>
    </sheetView>
  </sheetViews>
  <sheetFormatPr defaultRowHeight="16.5" x14ac:dyDescent="0.25"/>
  <cols>
    <col min="1" max="1" width="11.625" bestFit="1" customWidth="1"/>
    <col min="2" max="2" width="10.5" bestFit="1" customWidth="1"/>
    <col min="3" max="3" width="28" customWidth="1"/>
    <col min="4" max="4" width="13.25" customWidth="1"/>
    <col min="5" max="5" width="13" customWidth="1"/>
    <col min="6" max="6" width="11.5" customWidth="1"/>
    <col min="7" max="7" width="12.75" customWidth="1"/>
    <col min="8" max="8" width="11.875" customWidth="1"/>
  </cols>
  <sheetData>
    <row r="1" spans="1:8" ht="25.5" x14ac:dyDescent="0.25">
      <c r="A1" s="1" t="str">
        <f>'[1]12結算'!A1:C1</f>
        <v xml:space="preserve">   嘉義縣中埔鄉頂六國民小學</v>
      </c>
      <c r="B1" s="1"/>
      <c r="C1" s="1"/>
      <c r="D1" s="2" t="s">
        <v>15</v>
      </c>
      <c r="E1" s="2"/>
      <c r="F1" s="2"/>
      <c r="G1" s="2"/>
      <c r="H1" s="2"/>
    </row>
    <row r="2" spans="1:8" x14ac:dyDescent="0.25">
      <c r="A2" s="3" t="s">
        <v>16</v>
      </c>
      <c r="B2" s="3"/>
      <c r="C2" s="3"/>
      <c r="D2" s="3" t="s">
        <v>17</v>
      </c>
      <c r="E2" s="3"/>
      <c r="F2" s="3"/>
      <c r="G2" s="3" t="s">
        <v>0</v>
      </c>
      <c r="H2" s="3"/>
    </row>
    <row r="3" spans="1:8" x14ac:dyDescent="0.25">
      <c r="A3" s="4" t="s">
        <v>18</v>
      </c>
      <c r="B3" s="5" t="s">
        <v>1</v>
      </c>
      <c r="C3" s="4" t="s">
        <v>19</v>
      </c>
      <c r="D3" s="4" t="s">
        <v>20</v>
      </c>
      <c r="E3" s="5" t="s">
        <v>2</v>
      </c>
      <c r="F3" s="4" t="s">
        <v>21</v>
      </c>
      <c r="G3" s="5" t="s">
        <v>2</v>
      </c>
      <c r="H3" s="4" t="s">
        <v>21</v>
      </c>
    </row>
    <row r="4" spans="1:8" x14ac:dyDescent="0.25">
      <c r="A4" s="4" t="s">
        <v>3</v>
      </c>
      <c r="B4" s="6">
        <f>'[1]1分類帳'!P4</f>
        <v>545056</v>
      </c>
      <c r="C4" s="7" t="s">
        <v>22</v>
      </c>
      <c r="D4" s="4" t="s">
        <v>23</v>
      </c>
      <c r="E4" s="6">
        <f>'[1]1分類帳'!G39</f>
        <v>13374</v>
      </c>
      <c r="F4" s="8">
        <f>E4/E13</f>
        <v>6.2928178875254079E-2</v>
      </c>
      <c r="G4" s="6">
        <f>'[1]1分類帳'!G40</f>
        <v>42011</v>
      </c>
      <c r="H4" s="8">
        <f>G4/G13</f>
        <v>6.5248048506987483E-2</v>
      </c>
    </row>
    <row r="5" spans="1:8" x14ac:dyDescent="0.25">
      <c r="A5" s="4" t="s">
        <v>24</v>
      </c>
      <c r="B5" s="6">
        <f>'[1]1分類帳'!F43</f>
        <v>83274</v>
      </c>
      <c r="C5" s="9"/>
      <c r="D5" s="4" t="s">
        <v>25</v>
      </c>
      <c r="E5" s="6">
        <f>'[1]1分類帳'!H39</f>
        <v>149318</v>
      </c>
      <c r="F5" s="8">
        <f>E5/E13</f>
        <v>0.70258036588120154</v>
      </c>
      <c r="G5" s="6">
        <f>'[1]1分類帳'!H40</f>
        <v>312371</v>
      </c>
      <c r="H5" s="8">
        <f>G5/G13</f>
        <v>0.48514908381557653</v>
      </c>
    </row>
    <row r="6" spans="1:8" ht="42.75" x14ac:dyDescent="0.25">
      <c r="A6" s="10" t="s">
        <v>4</v>
      </c>
      <c r="B6" s="6">
        <f>'[1]1分類帳'!G43</f>
        <v>0</v>
      </c>
      <c r="C6" s="9"/>
      <c r="D6" s="4" t="s">
        <v>26</v>
      </c>
      <c r="E6" s="6">
        <f>'[1]1分類帳'!I39</f>
        <v>1240</v>
      </c>
      <c r="F6" s="8">
        <f>E6/E13</f>
        <v>5.8345253331325755E-3</v>
      </c>
      <c r="G6" s="6">
        <f>'[1]1分類帳'!I40</f>
        <v>9920</v>
      </c>
      <c r="H6" s="8">
        <f>G6/G13</f>
        <v>1.5406932498376991E-2</v>
      </c>
    </row>
    <row r="7" spans="1:8" ht="47.25" x14ac:dyDescent="0.25">
      <c r="A7" s="11" t="s">
        <v>27</v>
      </c>
      <c r="B7" s="6"/>
      <c r="C7" s="9"/>
      <c r="D7" s="4" t="s">
        <v>5</v>
      </c>
      <c r="E7" s="6">
        <f>'[1]1分類帳'!J39</f>
        <v>270</v>
      </c>
      <c r="F7" s="8">
        <f>E7/E13</f>
        <v>1.2704208386659641E-3</v>
      </c>
      <c r="G7" s="6">
        <f>'[1]1分類帳'!J40</f>
        <v>17675</v>
      </c>
      <c r="H7" s="8">
        <f>G7/G13</f>
        <v>2.7451364103711021E-2</v>
      </c>
    </row>
    <row r="8" spans="1:8" ht="31.5" x14ac:dyDescent="0.25">
      <c r="A8" s="11" t="s">
        <v>6</v>
      </c>
      <c r="B8" s="6">
        <f>'[1]1分類帳'!I43</f>
        <v>1980</v>
      </c>
      <c r="C8" s="9"/>
      <c r="D8" s="4" t="s">
        <v>7</v>
      </c>
      <c r="E8" s="6">
        <f>'[1]1分類帳'!K39</f>
        <v>29023</v>
      </c>
      <c r="F8" s="8">
        <f>E8/E13</f>
        <v>0.13656082963186028</v>
      </c>
      <c r="G8" s="6">
        <f>'[1]1分類帳'!K40</f>
        <v>152586</v>
      </c>
      <c r="H8" s="8">
        <f>G8/G13</f>
        <v>0.23698409296344269</v>
      </c>
    </row>
    <row r="9" spans="1:8" ht="49.5" x14ac:dyDescent="0.25">
      <c r="A9" s="12" t="s">
        <v>28</v>
      </c>
      <c r="B9" s="6">
        <f>'[1]1分類帳'!J43</f>
        <v>0</v>
      </c>
      <c r="C9" s="9"/>
      <c r="D9" s="4" t="s">
        <v>29</v>
      </c>
      <c r="E9" s="6">
        <f>'[1]1分類帳'!L39</f>
        <v>18923</v>
      </c>
      <c r="F9" s="8">
        <f>E9/E13</f>
        <v>8.9037679741022363E-2</v>
      </c>
      <c r="G9" s="6">
        <f>'[1]1分類帳'!L40</f>
        <v>93065</v>
      </c>
      <c r="H9" s="8">
        <f>G9/G13</f>
        <v>0.14454094485498536</v>
      </c>
    </row>
    <row r="10" spans="1:8" x14ac:dyDescent="0.25">
      <c r="A10" s="4" t="s">
        <v>30</v>
      </c>
      <c r="B10" s="6">
        <f>'[1]1分類帳'!K43</f>
        <v>10000</v>
      </c>
      <c r="C10" s="9"/>
      <c r="D10" s="4" t="s">
        <v>31</v>
      </c>
      <c r="E10" s="6">
        <f>'[1]1分類帳'!M39</f>
        <v>0</v>
      </c>
      <c r="F10" s="8">
        <f>E10/E13</f>
        <v>0</v>
      </c>
      <c r="G10" s="6">
        <f>'[1]1分類帳'!M40</f>
        <v>4200</v>
      </c>
      <c r="H10" s="8">
        <f>G10/G13</f>
        <v>6.5230964206838072E-3</v>
      </c>
    </row>
    <row r="11" spans="1:8" x14ac:dyDescent="0.25">
      <c r="A11" s="12"/>
      <c r="B11" s="6">
        <f>'[1]1分類帳'!L43</f>
        <v>0</v>
      </c>
      <c r="C11" s="9"/>
      <c r="D11" s="4" t="s">
        <v>32</v>
      </c>
      <c r="E11" s="6">
        <f>'[1]1分類帳'!N39</f>
        <v>380</v>
      </c>
      <c r="F11" s="8">
        <f>E11/E13</f>
        <v>1.7879996988632086E-3</v>
      </c>
      <c r="G11" s="6">
        <f>'[1]1分類帳'!N40</f>
        <v>12038</v>
      </c>
      <c r="H11" s="8">
        <f>G11/G13</f>
        <v>1.8696436836236112E-2</v>
      </c>
    </row>
    <row r="12" spans="1:8" x14ac:dyDescent="0.25">
      <c r="A12" s="4"/>
      <c r="B12" s="6">
        <f>'[1]1分類帳'!M43</f>
        <v>0</v>
      </c>
      <c r="C12" s="13"/>
      <c r="D12" s="12"/>
      <c r="E12" s="6"/>
      <c r="F12" s="8"/>
      <c r="G12" s="6"/>
      <c r="H12" s="8"/>
    </row>
    <row r="13" spans="1:8" x14ac:dyDescent="0.25">
      <c r="A13" s="4"/>
      <c r="B13" s="6">
        <f>'[1]1分類帳'!N43</f>
        <v>0</v>
      </c>
      <c r="C13" s="13"/>
      <c r="D13" s="4" t="s">
        <v>8</v>
      </c>
      <c r="E13" s="6">
        <f>SUM(E4:E12)</f>
        <v>212528</v>
      </c>
      <c r="F13" s="8">
        <f>(E13-E8)/(E13-E8)</f>
        <v>1</v>
      </c>
      <c r="G13" s="6">
        <f>SUM(G4:G12)</f>
        <v>643866</v>
      </c>
      <c r="H13" s="8">
        <f>(G13-G8)/(G13-G8)</f>
        <v>1</v>
      </c>
    </row>
    <row r="14" spans="1:8" x14ac:dyDescent="0.25">
      <c r="A14" s="4" t="s">
        <v>9</v>
      </c>
      <c r="B14" s="6">
        <f>SUM(B5:B12)</f>
        <v>95254</v>
      </c>
      <c r="C14" s="13"/>
      <c r="D14" s="4" t="s">
        <v>10</v>
      </c>
      <c r="E14" s="6">
        <f>'[1]1分類帳'!P40</f>
        <v>427782</v>
      </c>
      <c r="F14" s="8"/>
      <c r="G14" s="6">
        <f>E14</f>
        <v>427782</v>
      </c>
      <c r="H14" s="8"/>
    </row>
    <row r="15" spans="1:8" x14ac:dyDescent="0.25">
      <c r="A15" s="4" t="s">
        <v>11</v>
      </c>
      <c r="B15" s="6">
        <f>B14+B4</f>
        <v>640310</v>
      </c>
      <c r="C15" s="14"/>
      <c r="D15" s="4" t="s">
        <v>11</v>
      </c>
      <c r="E15" s="6">
        <f>E13+E14</f>
        <v>640310</v>
      </c>
      <c r="F15" s="15">
        <f>SUM(F4:F11)</f>
        <v>1</v>
      </c>
      <c r="G15" s="16">
        <f>G13+G14</f>
        <v>1071648</v>
      </c>
      <c r="H15" s="15">
        <f>SUM(H4:H11)</f>
        <v>1</v>
      </c>
    </row>
    <row r="16" spans="1:8" ht="51.75" customHeight="1" x14ac:dyDescent="0.25">
      <c r="A16" s="4" t="s">
        <v>12</v>
      </c>
      <c r="B16" s="17" t="s">
        <v>13</v>
      </c>
      <c r="C16" s="17"/>
      <c r="D16" s="17"/>
      <c r="E16" s="17"/>
      <c r="F16" s="17"/>
      <c r="G16" s="17"/>
      <c r="H16" s="17"/>
    </row>
    <row r="17" spans="1:8" ht="25.5" customHeight="1" x14ac:dyDescent="0.25">
      <c r="A17" s="18" t="s">
        <v>14</v>
      </c>
      <c r="B17" s="18"/>
      <c r="C17" s="18"/>
      <c r="D17" s="18"/>
      <c r="E17" s="18"/>
      <c r="F17" s="18"/>
      <c r="G17" s="18"/>
      <c r="H17" s="18"/>
    </row>
  </sheetData>
  <mergeCells count="8">
    <mergeCell ref="B16:H16"/>
    <mergeCell ref="A17:H17"/>
    <mergeCell ref="A1:C1"/>
    <mergeCell ref="D1:H1"/>
    <mergeCell ref="A2:C2"/>
    <mergeCell ref="D2:F2"/>
    <mergeCell ref="G2:H2"/>
    <mergeCell ref="C4:C1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2018-03-13T01:29:25Z</dcterms:created>
  <dcterms:modified xsi:type="dcterms:W3CDTF">2018-03-13T01:31:03Z</dcterms:modified>
</cp:coreProperties>
</file>